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0" i="1"/>
  <c r="L19"/>
  <c r="L18"/>
  <c r="L17"/>
  <c r="K19" l="1"/>
  <c r="J19"/>
  <c r="K17"/>
  <c r="J17"/>
  <c r="K18"/>
  <c r="J18"/>
  <c r="I18"/>
  <c r="I19"/>
  <c r="I17"/>
  <c r="K20" l="1"/>
  <c r="K22" s="1"/>
  <c r="I20"/>
  <c r="I22" s="1"/>
  <c r="J20"/>
  <c r="G20" l="1"/>
  <c r="G21" s="1"/>
  <c r="G22" s="1"/>
  <c r="J22"/>
  <c r="L22" s="1"/>
</calcChain>
</file>

<file path=xl/sharedStrings.xml><?xml version="1.0" encoding="utf-8"?>
<sst xmlns="http://schemas.openxmlformats.org/spreadsheetml/2006/main" count="26" uniqueCount="26">
  <si>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</si>
  <si>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</si>
  <si>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</si>
  <si>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</si>
  <si>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</si>
  <si>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</si>
  <si>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</si>
  <si>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</si>
  <si>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</si>
  <si>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</si>
  <si>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</si>
  <si>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</si>
  <si>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ООО ЭКОС</t>
  </si>
  <si>
    <t>ООО ССК Квазар</t>
  </si>
  <si>
    <t>ООО СМП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</si>
  <si>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</si>
  <si>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</si>
  <si>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</si>
  <si>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</si>
  <si>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</si>
  <si>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</si>
  <si>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</si>
  <si>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</si>
  <si>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</si>
  <si>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Водоснабжение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</si>
  <si>
    <t>Расчет стоимости проектных работ  № СКС-2023-ХВ-ИП-6.1.19.1-1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</si>
</sst>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M18" sqref="M18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4" t="s">
        <v>1</v>
      </c>
      <c r="G2" s="24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25" t="s">
        <v>25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56.25" customHeight="1">
      <c r="A13" s="26" t="s">
        <v>24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27" t="s">
        <v>10</v>
      </c>
      <c r="C16" s="27"/>
      <c r="D16" s="27"/>
      <c r="E16" s="27"/>
      <c r="F16" s="27"/>
      <c r="G16" s="12" t="s">
        <v>11</v>
      </c>
      <c r="I16" s="14" t="s">
        <v>12</v>
      </c>
      <c r="J16" s="14" t="s">
        <v>13</v>
      </c>
      <c r="K16" s="13" t="s">
        <v>14</v>
      </c>
      <c r="L16" s="14" t="s">
        <v>15</v>
      </c>
      <c r="M16" s="14"/>
    </row>
    <row r="17" spans="1:25" s="3" customFormat="1" ht="27" customHeight="1">
      <c r="A17" s="15">
        <v>1</v>
      </c>
      <c r="B17" s="28" t="s">
        <v>16</v>
      </c>
      <c r="C17" s="28"/>
      <c r="D17" s="28"/>
      <c r="E17" s="28"/>
      <c r="F17" s="28"/>
      <c r="G17" s="16"/>
      <c r="I17" s="17">
        <f>300000/1.2</f>
        <v>250000</v>
      </c>
      <c r="J17" s="17">
        <f>920000/1.2*0.2</f>
        <v>153333.33333333334</v>
      </c>
      <c r="K17" s="17">
        <f>1300000/1.2*0.2</f>
        <v>216666.66666666672</v>
      </c>
      <c r="L17" s="17">
        <f>(J17+I17+K17)/3*0.2</f>
        <v>41333.333333333343</v>
      </c>
      <c r="M17" s="17"/>
    </row>
    <row r="18" spans="1:25" s="3" customFormat="1" ht="27" customHeight="1">
      <c r="A18" s="15">
        <v>2</v>
      </c>
      <c r="B18" s="28" t="s">
        <v>17</v>
      </c>
      <c r="C18" s="28"/>
      <c r="D18" s="28"/>
      <c r="E18" s="28"/>
      <c r="F18" s="28"/>
      <c r="G18" s="16"/>
      <c r="I18" s="17">
        <f>350000/1.2</f>
        <v>291666.66666666669</v>
      </c>
      <c r="J18" s="17">
        <f>920000/1.2*0.7</f>
        <v>536666.66666666674</v>
      </c>
      <c r="K18" s="17">
        <f>1300000/1.2*0.7</f>
        <v>758333.33333333337</v>
      </c>
      <c r="L18" s="17">
        <f>(J18+I18+K18)/3*0.2</f>
        <v>105777.77777777781</v>
      </c>
      <c r="M18" s="17"/>
    </row>
    <row r="19" spans="1:25" s="3" customFormat="1" ht="27" customHeight="1">
      <c r="A19" s="15">
        <v>3</v>
      </c>
      <c r="B19" s="28" t="s">
        <v>18</v>
      </c>
      <c r="C19" s="28"/>
      <c r="D19" s="28"/>
      <c r="E19" s="28"/>
      <c r="F19" s="28"/>
      <c r="G19" s="16"/>
      <c r="I19" s="17">
        <f>62000/1.2</f>
        <v>51666.666666666672</v>
      </c>
      <c r="J19" s="17">
        <f>920000/1.2*0.1</f>
        <v>76666.666666666672</v>
      </c>
      <c r="K19" s="17">
        <f>1300000/1.2*0.1</f>
        <v>108333.33333333336</v>
      </c>
      <c r="L19" s="17">
        <f>(J19+I19+K19)/3*0.2</f>
        <v>15777.777777777779</v>
      </c>
      <c r="M19" s="17"/>
      <c r="Y19" s="3" t="s">
        <v>19</v>
      </c>
    </row>
    <row r="20" spans="1:25" s="3" customFormat="1" ht="27" customHeight="1">
      <c r="A20" s="15"/>
      <c r="B20" s="31" t="s">
        <v>20</v>
      </c>
      <c r="C20" s="31"/>
      <c r="D20" s="31"/>
      <c r="E20" s="31"/>
      <c r="F20" s="31"/>
      <c r="G20" s="18">
        <f>SUM(G17:G19)</f>
        <v>0</v>
      </c>
      <c r="I20" s="17">
        <f>SUM(I17:I19)</f>
        <v>593333.33333333337</v>
      </c>
      <c r="J20" s="17">
        <f>SUM(J17:J19)</f>
        <v>766666.66666666674</v>
      </c>
      <c r="K20" s="17">
        <f>SUM(K17:K19)</f>
        <v>1083333.3333333335</v>
      </c>
      <c r="L20" s="17">
        <f>(J20+I20+K20)/3*0.2</f>
        <v>162888.88888888891</v>
      </c>
      <c r="M20" s="17"/>
    </row>
    <row r="21" spans="1:25" s="9" customFormat="1" ht="27" customHeight="1">
      <c r="A21" s="15"/>
      <c r="B21" s="32" t="s">
        <v>21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9" t="s">
        <v>22</v>
      </c>
      <c r="C22" s="29"/>
      <c r="D22" s="29"/>
      <c r="E22" s="29"/>
      <c r="F22" s="29"/>
      <c r="G22" s="18">
        <f>G20+G21</f>
        <v>0</v>
      </c>
      <c r="I22" s="17">
        <f>I20*1.2</f>
        <v>712000</v>
      </c>
      <c r="J22" s="17">
        <f>J20*1.2</f>
        <v>920000.00000000012</v>
      </c>
      <c r="K22" s="17">
        <f>K20*1.2</f>
        <v>1300000.0000000002</v>
      </c>
      <c r="L22" s="17">
        <f>(J22+I22+K22)/3</f>
        <v>977333.33333333337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30" t="s">
        <v>23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2023-02-20T07:27:49Z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